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 firstSheet="6" activeTab="7"/>
  </bookViews>
  <sheets>
    <sheet name="DATA" sheetId="7" r:id="rId1"/>
    <sheet name="factory A" sheetId="8" r:id="rId2"/>
    <sheet name="factory B" sheetId="13" r:id="rId3"/>
    <sheet name="Rapporto valori 1" sheetId="17" r:id="rId4"/>
    <sheet name="Rapporto sensibilità 1" sheetId="18" r:id="rId5"/>
    <sheet name="Rapporto limiti 1" sheetId="19" r:id="rId6"/>
    <sheet name="Rapporto valori 2" sheetId="20" r:id="rId7"/>
    <sheet name="overall FIRM" sheetId="16" r:id="rId8"/>
  </sheets>
  <definedNames>
    <definedName name="solver_adj" localSheetId="0" hidden="1">DATA!#REF!</definedName>
    <definedName name="solver_adj" localSheetId="1" hidden="1">'factory A'!$C$19:$D$19</definedName>
    <definedName name="solver_adj" localSheetId="2" hidden="1">'factory B'!$C$19:$D$19</definedName>
    <definedName name="solver_adj" localSheetId="7" hidden="1">'overall FIRM'!$C$19:$D$20</definedName>
    <definedName name="solver_cvg" localSheetId="0" hidden="1">0.000001</definedName>
    <definedName name="solver_cvg" localSheetId="1" hidden="1">0.0001</definedName>
    <definedName name="solver_cvg" localSheetId="2" hidden="1">0.0001</definedName>
    <definedName name="solver_cvg" localSheetId="7" hidden="1">0.0001</definedName>
    <definedName name="solver_drv" localSheetId="0" hidden="1">1</definedName>
    <definedName name="solver_drv" localSheetId="1" hidden="1">2</definedName>
    <definedName name="solver_drv" localSheetId="2" hidden="1">2</definedName>
    <definedName name="solver_drv" localSheetId="7" hidden="1">2</definedName>
    <definedName name="solver_eng" localSheetId="1" hidden="1">2</definedName>
    <definedName name="solver_eng" localSheetId="2" hidden="1">2</definedName>
    <definedName name="solver_eng" localSheetId="7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7" hidden="1">1</definedName>
    <definedName name="solver_itr" localSheetId="0" hidden="1">10000</definedName>
    <definedName name="solver_itr" localSheetId="1" hidden="1">2147483647</definedName>
    <definedName name="solver_itr" localSheetId="2" hidden="1">2147483647</definedName>
    <definedName name="solver_itr" localSheetId="7" hidden="1">2147483647</definedName>
    <definedName name="solver_lhs1" localSheetId="0" hidden="1">DATA!#REF!</definedName>
    <definedName name="solver_lhs1" localSheetId="1" hidden="1">'factory A'!$C$22:$C$24</definedName>
    <definedName name="solver_lhs1" localSheetId="2" hidden="1">'factory B'!$C$22:$C$24</definedName>
    <definedName name="solver_lhs1" localSheetId="7" hidden="1">'overall FIRM'!$C$19:$D$20</definedName>
    <definedName name="solver_lhs2" localSheetId="0" hidden="1">DATA!#REF!</definedName>
    <definedName name="solver_lhs2" localSheetId="7" hidden="1">'overall FIRM'!$C$22:$C$23</definedName>
    <definedName name="solver_lhs3" localSheetId="0" hidden="1">DATA!#REF!</definedName>
    <definedName name="solver_lhs3" localSheetId="7" hidden="1">'overall FIRM'!$C$25</definedName>
    <definedName name="solver_lhs4" localSheetId="0" hidden="1">DATA!#REF!</definedName>
    <definedName name="solver_lhs4" localSheetId="7" hidden="1">'overall FIRM'!$G$22:$G$23</definedName>
    <definedName name="solver_lhs5" localSheetId="0" hidden="1">DATA!#REF!</definedName>
    <definedName name="solver_lin" localSheetId="0" hidden="1">1</definedName>
    <definedName name="solver_mip" localSheetId="1" hidden="1">2147483647</definedName>
    <definedName name="solver_mip" localSheetId="2" hidden="1">2147483647</definedName>
    <definedName name="solver_mip" localSheetId="7" hidden="1">2147483647</definedName>
    <definedName name="solver_mni" localSheetId="1" hidden="1">30</definedName>
    <definedName name="solver_mni" localSheetId="2" hidden="1">30</definedName>
    <definedName name="solver_mni" localSheetId="7" hidden="1">30</definedName>
    <definedName name="solver_mrt" localSheetId="1" hidden="1">0.075</definedName>
    <definedName name="solver_mrt" localSheetId="2" hidden="1">0.075</definedName>
    <definedName name="solver_mrt" localSheetId="7" hidden="1">0.075</definedName>
    <definedName name="solver_msl" localSheetId="1" hidden="1">2</definedName>
    <definedName name="solver_msl" localSheetId="2" hidden="1">2</definedName>
    <definedName name="solver_msl" localSheetId="7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7" hidden="1">1</definedName>
    <definedName name="solver_nod" localSheetId="1" hidden="1">2147483647</definedName>
    <definedName name="solver_nod" localSheetId="2" hidden="1">2147483647</definedName>
    <definedName name="solver_nod" localSheetId="7" hidden="1">2147483647</definedName>
    <definedName name="solver_num" localSheetId="0" hidden="1">5</definedName>
    <definedName name="solver_num" localSheetId="1" hidden="1">1</definedName>
    <definedName name="solver_num" localSheetId="2" hidden="1">1</definedName>
    <definedName name="solver_num" localSheetId="7" hidden="1">4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7" hidden="1">1</definedName>
    <definedName name="solver_opt" localSheetId="0" hidden="1">DATA!#REF!</definedName>
    <definedName name="solver_opt" localSheetId="1" hidden="1">'factory A'!$C$27</definedName>
    <definedName name="solver_opt" localSheetId="2" hidden="1">'factory B'!$C$27</definedName>
    <definedName name="solver_opt" localSheetId="7" hidden="1">'overall FIRM'!$C$30</definedName>
    <definedName name="solver_pre" localSheetId="0" hidden="1">0.00000001</definedName>
    <definedName name="solver_pre" localSheetId="1" hidden="1">0.000001</definedName>
    <definedName name="solver_pre" localSheetId="2" hidden="1">0.000001</definedName>
    <definedName name="solver_pre" localSheetId="7" hidden="1">0.000001</definedName>
    <definedName name="solver_rbv" localSheetId="1" hidden="1">2</definedName>
    <definedName name="solver_rbv" localSheetId="2" hidden="1">2</definedName>
    <definedName name="solver_rbv" localSheetId="7" hidden="1">2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1" localSheetId="7" hidden="1">4</definedName>
    <definedName name="solver_rel2" localSheetId="0" hidden="1">1</definedName>
    <definedName name="solver_rel2" localSheetId="7" hidden="1">1</definedName>
    <definedName name="solver_rel3" localSheetId="0" hidden="1">1</definedName>
    <definedName name="solver_rel3" localSheetId="7" hidden="1">1</definedName>
    <definedName name="solver_rel4" localSheetId="0" hidden="1">1</definedName>
    <definedName name="solver_rel4" localSheetId="7" hidden="1">1</definedName>
    <definedName name="solver_rel5" localSheetId="0" hidden="1">1</definedName>
    <definedName name="solver_rhs1" localSheetId="0" hidden="1">DATA!#REF!</definedName>
    <definedName name="solver_rhs1" localSheetId="1" hidden="1">'factory A'!$E$22:$E$24</definedName>
    <definedName name="solver_rhs1" localSheetId="2" hidden="1">'factory B'!$E$22:$E$24</definedName>
    <definedName name="solver_rhs1" localSheetId="7" hidden="1">intero</definedName>
    <definedName name="solver_rhs2" localSheetId="0" hidden="1">DATA!#REF!</definedName>
    <definedName name="solver_rhs2" localSheetId="7" hidden="1">'overall FIRM'!$E$22:$E$23</definedName>
    <definedName name="solver_rhs3" localSheetId="0" hidden="1">DATA!#REF!</definedName>
    <definedName name="solver_rhs3" localSheetId="7" hidden="1">'overall FIRM'!$E$25</definedName>
    <definedName name="solver_rhs4" localSheetId="0" hidden="1">DATA!#REF!</definedName>
    <definedName name="solver_rhs4" localSheetId="7" hidden="1">'overall FIRM'!$I$22:$I$23</definedName>
    <definedName name="solver_rhs5" localSheetId="0" hidden="1">DATA!#REF!</definedName>
    <definedName name="solver_rlx" localSheetId="1" hidden="1">2</definedName>
    <definedName name="solver_rlx" localSheetId="2" hidden="1">2</definedName>
    <definedName name="solver_rlx" localSheetId="7" hidden="1">2</definedName>
    <definedName name="solver_rsd" localSheetId="1" hidden="1">0</definedName>
    <definedName name="solver_rsd" localSheetId="2" hidden="1">0</definedName>
    <definedName name="solver_rsd" localSheetId="7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7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7" hidden="1">2</definedName>
    <definedName name="solver_sho" localSheetId="5" hidden="1">2</definedName>
    <definedName name="solver_ssz" localSheetId="1" hidden="1">100</definedName>
    <definedName name="solver_ssz" localSheetId="2" hidden="1">100</definedName>
    <definedName name="solver_ssz" localSheetId="7" hidden="1">100</definedName>
    <definedName name="solver_tim" localSheetId="0" hidden="1">10000</definedName>
    <definedName name="solver_tim" localSheetId="1" hidden="1">2147483647</definedName>
    <definedName name="solver_tim" localSheetId="2" hidden="1">2147483647</definedName>
    <definedName name="solver_tim" localSheetId="7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7" hidden="1">0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7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7" hidden="1">0</definedName>
    <definedName name="solver_ver" localSheetId="1" hidden="1">3</definedName>
    <definedName name="solver_ver" localSheetId="2" hidden="1">3</definedName>
    <definedName name="solver_ver" localSheetId="7" hidden="1">3</definedName>
  </definedNames>
  <calcPr calcId="145621"/>
</workbook>
</file>

<file path=xl/calcChain.xml><?xml version="1.0" encoding="utf-8"?>
<calcChain xmlns="http://schemas.openxmlformats.org/spreadsheetml/2006/main">
  <c r="F25" i="16" l="1"/>
  <c r="E24" i="8" l="1"/>
  <c r="C24" i="8"/>
  <c r="C23" i="8"/>
  <c r="C22" i="8"/>
  <c r="C27" i="8"/>
  <c r="F11" i="16" l="1"/>
  <c r="F12" i="16"/>
  <c r="G12" i="16"/>
  <c r="H12" i="16"/>
  <c r="F14" i="16"/>
  <c r="G14" i="16"/>
  <c r="H14" i="16"/>
  <c r="I22" i="16" s="1"/>
  <c r="F15" i="16"/>
  <c r="G15" i="16"/>
  <c r="H15" i="16"/>
  <c r="I23" i="16" s="1"/>
  <c r="E15" i="16"/>
  <c r="E23" i="16" s="1"/>
  <c r="D15" i="16"/>
  <c r="C15" i="16"/>
  <c r="B15" i="16"/>
  <c r="E14" i="16"/>
  <c r="E22" i="16" s="1"/>
  <c r="D14" i="16"/>
  <c r="C14" i="16"/>
  <c r="C22" i="16" s="1"/>
  <c r="B14" i="16"/>
  <c r="E12" i="16"/>
  <c r="D12" i="16"/>
  <c r="C12" i="16"/>
  <c r="C11" i="16"/>
  <c r="C10" i="16"/>
  <c r="E8" i="16"/>
  <c r="D8" i="16"/>
  <c r="C8" i="16"/>
  <c r="E25" i="16" s="1"/>
  <c r="B8" i="16"/>
  <c r="D6" i="16"/>
  <c r="C6" i="16"/>
  <c r="B6" i="16"/>
  <c r="D5" i="16"/>
  <c r="C5" i="16"/>
  <c r="B5" i="16"/>
  <c r="D3" i="16"/>
  <c r="C3" i="16"/>
  <c r="C2" i="16"/>
  <c r="C19" i="7"/>
  <c r="C11" i="13"/>
  <c r="D14" i="13"/>
  <c r="E14" i="13"/>
  <c r="E22" i="13" s="1"/>
  <c r="D15" i="13"/>
  <c r="C23" i="13" s="1"/>
  <c r="E15" i="13"/>
  <c r="C15" i="13"/>
  <c r="C14" i="13"/>
  <c r="E23" i="13"/>
  <c r="B15" i="13"/>
  <c r="B14" i="13"/>
  <c r="E12" i="13"/>
  <c r="D12" i="13"/>
  <c r="C12" i="13"/>
  <c r="C10" i="13"/>
  <c r="D8" i="13"/>
  <c r="C8" i="13"/>
  <c r="B8" i="13"/>
  <c r="D6" i="13"/>
  <c r="C6" i="13"/>
  <c r="C24" i="13" s="1"/>
  <c r="B6" i="13"/>
  <c r="D5" i="13"/>
  <c r="C5" i="13"/>
  <c r="B5" i="13"/>
  <c r="D3" i="13"/>
  <c r="C3" i="13"/>
  <c r="C2" i="13"/>
  <c r="C23" i="16" l="1"/>
  <c r="G22" i="16"/>
  <c r="G23" i="16"/>
  <c r="G27" i="16"/>
  <c r="G26" i="16"/>
  <c r="C28" i="16"/>
  <c r="C29" i="16"/>
  <c r="C27" i="13"/>
  <c r="C22" i="13"/>
  <c r="F22" i="13" s="1"/>
  <c r="F23" i="13"/>
  <c r="E22" i="8"/>
  <c r="B15" i="8"/>
  <c r="C15" i="8"/>
  <c r="D15" i="8"/>
  <c r="E15" i="8"/>
  <c r="E23" i="8" s="1"/>
  <c r="C3" i="8"/>
  <c r="D3" i="8"/>
  <c r="B5" i="8"/>
  <c r="C5" i="8"/>
  <c r="D5" i="8"/>
  <c r="B6" i="8"/>
  <c r="C6" i="8"/>
  <c r="D6" i="8"/>
  <c r="B8" i="8"/>
  <c r="C8" i="8"/>
  <c r="C10" i="8"/>
  <c r="C11" i="8"/>
  <c r="C12" i="8"/>
  <c r="D12" i="8"/>
  <c r="E12" i="8"/>
  <c r="B14" i="8"/>
  <c r="C14" i="8"/>
  <c r="D14" i="8"/>
  <c r="E14" i="8"/>
  <c r="C2" i="8"/>
  <c r="C30" i="16" l="1"/>
  <c r="F23" i="8"/>
  <c r="F22" i="8"/>
  <c r="E19" i="7"/>
  <c r="F24" i="8"/>
  <c r="C25" i="16"/>
  <c r="E8" i="13"/>
  <c r="E24" i="13" s="1"/>
  <c r="F24" i="13" s="1"/>
  <c r="D19" i="7"/>
</calcChain>
</file>

<file path=xl/sharedStrings.xml><?xml version="1.0" encoding="utf-8"?>
<sst xmlns="http://schemas.openxmlformats.org/spreadsheetml/2006/main" count="313" uniqueCount="121">
  <si>
    <t>variabili</t>
  </si>
  <si>
    <t>standard</t>
  </si>
  <si>
    <t>deluxe</t>
  </si>
  <si>
    <t>impianto A</t>
  </si>
  <si>
    <t>dati NON TOCCARE</t>
  </si>
  <si>
    <t>vincolo</t>
  </si>
  <si>
    <t>smerigliatura</t>
  </si>
  <si>
    <t>&lt;=</t>
  </si>
  <si>
    <t>lucidatura</t>
  </si>
  <si>
    <t>VINCOLI l.h.s</t>
  </si>
  <si>
    <t>impianto B</t>
  </si>
  <si>
    <t>materiale grezzo</t>
  </si>
  <si>
    <t>f.o.</t>
  </si>
  <si>
    <t>max</t>
  </si>
  <si>
    <t>profitto</t>
  </si>
  <si>
    <t>FUNZ. OBIETTIVO</t>
  </si>
  <si>
    <t>celle di controllo</t>
  </si>
  <si>
    <t>GUADAGNO AZIENDA</t>
  </si>
  <si>
    <t>A</t>
  </si>
  <si>
    <t>B</t>
  </si>
  <si>
    <t>DO NOT CHANGE</t>
  </si>
  <si>
    <t>VARIABLES</t>
  </si>
  <si>
    <t>L.H.S CONSTRAINTS</t>
  </si>
  <si>
    <t>OBJECTIVE FUNCTION</t>
  </si>
  <si>
    <t>CONTROL CELLS</t>
  </si>
  <si>
    <t>FIRM</t>
  </si>
  <si>
    <t>unitary profit</t>
  </si>
  <si>
    <t>raw material for unit</t>
  </si>
  <si>
    <t>raw material availability</t>
  </si>
  <si>
    <t>FACTORIES</t>
  </si>
  <si>
    <t>FACTORY A</t>
  </si>
  <si>
    <t>FACTORY B</t>
  </si>
  <si>
    <t xml:space="preserve"> deluxe</t>
  </si>
  <si>
    <t>available time</t>
  </si>
  <si>
    <t xml:space="preserve"> standard</t>
  </si>
  <si>
    <t>time for unit grinding</t>
  </si>
  <si>
    <t>time for unit polishing</t>
  </si>
  <si>
    <t>CONSTRAINT</t>
  </si>
  <si>
    <t>polishing</t>
  </si>
  <si>
    <t>grinding</t>
  </si>
  <si>
    <t>raw material</t>
  </si>
  <si>
    <t>firm revenue</t>
  </si>
  <si>
    <t>OBJECTIVE</t>
  </si>
  <si>
    <t>MAXI</t>
  </si>
  <si>
    <t>RAW MATERIAL</t>
  </si>
  <si>
    <t>Microsoft Excel 15.0 Rapporto valori</t>
  </si>
  <si>
    <t>Foglio di lavoro: [DATI_MODELLO_multi_impianto.xlsx]overall FIRM</t>
  </si>
  <si>
    <t>Data creazione rapporto: 21/10/2016 12:54:59</t>
  </si>
  <si>
    <t>Risultato: È stata trovata una soluzione. Tutti i vincoli e le condizioni di ottimalizzazione sono stati soddisfatti.</t>
  </si>
  <si>
    <t>Motore Risolutore</t>
  </si>
  <si>
    <t>Motore: Simplex LP</t>
  </si>
  <si>
    <t>Tempo di risoluzione: 0 Secondi.</t>
  </si>
  <si>
    <t>Iterazioni: 3 Problemi secondari: 0</t>
  </si>
  <si>
    <t>Opzioni Risolutore</t>
  </si>
  <si>
    <t>Tempo massimo Illimitate,  Iterazioni Illimitate, Precision 0,000001</t>
  </si>
  <si>
    <t>Numero massimo problemi secondari Illimitate, Numero max soluzioni intere Illimitate, Tolleranza interi 0%, Risolvi senza vincoli sugli interi, Presumi non negative</t>
  </si>
  <si>
    <t>Cella obiettivo (Max)</t>
  </si>
  <si>
    <t>Cella</t>
  </si>
  <si>
    <t>Nome</t>
  </si>
  <si>
    <t>Valore originale</t>
  </si>
  <si>
    <t>Valore finale</t>
  </si>
  <si>
    <t>Celle variabili</t>
  </si>
  <si>
    <t>Intere</t>
  </si>
  <si>
    <t>Vincoli</t>
  </si>
  <si>
    <t>Valore della cella</t>
  </si>
  <si>
    <t>Formula</t>
  </si>
  <si>
    <t>Stato</t>
  </si>
  <si>
    <t>Tolleranza</t>
  </si>
  <si>
    <t>$C$30</t>
  </si>
  <si>
    <t>MAXI firm revenue</t>
  </si>
  <si>
    <t>$C$19</t>
  </si>
  <si>
    <t>FACTORY A standard</t>
  </si>
  <si>
    <t>$D$19</t>
  </si>
  <si>
    <t>FACTORY A deluxe</t>
  </si>
  <si>
    <t>$C$20</t>
  </si>
  <si>
    <t>FACTORY B standard</t>
  </si>
  <si>
    <t>$D$20</t>
  </si>
  <si>
    <t>FACTORY B deluxe</t>
  </si>
  <si>
    <t>$C$22</t>
  </si>
  <si>
    <t>grinding FACTORY A</t>
  </si>
  <si>
    <t>$C$22&lt;=$E$22</t>
  </si>
  <si>
    <t>Non vincolante</t>
  </si>
  <si>
    <t>$C$23</t>
  </si>
  <si>
    <t>polishing FACTORY A</t>
  </si>
  <si>
    <t>$C$23&lt;=$E$23</t>
  </si>
  <si>
    <t>Vincolante</t>
  </si>
  <si>
    <t>$C$25</t>
  </si>
  <si>
    <t>raw material FIRM</t>
  </si>
  <si>
    <t>$C$25&lt;=$E$25</t>
  </si>
  <si>
    <t>$G$22</t>
  </si>
  <si>
    <t>grinding FACTORY B</t>
  </si>
  <si>
    <t>$G$22&lt;=$I$22</t>
  </si>
  <si>
    <t>$G$23</t>
  </si>
  <si>
    <t>polishing FACTORY B</t>
  </si>
  <si>
    <t>$G$23&lt;=$I$23</t>
  </si>
  <si>
    <t>$C$19:$D$20=Intere</t>
  </si>
  <si>
    <t>Microsoft Excel 15.0 Rapporto sensibilità</t>
  </si>
  <si>
    <t>Finale</t>
  </si>
  <si>
    <t>Valore</t>
  </si>
  <si>
    <t>Ridotto</t>
  </si>
  <si>
    <t>Costo</t>
  </si>
  <si>
    <t>Obiettivo</t>
  </si>
  <si>
    <t>Coefficiente</t>
  </si>
  <si>
    <t>Consentito</t>
  </si>
  <si>
    <t>Incremento</t>
  </si>
  <si>
    <t>Decremento</t>
  </si>
  <si>
    <t>Ombreggiatura</t>
  </si>
  <si>
    <t>Prezzo</t>
  </si>
  <si>
    <t>Vincolo</t>
  </si>
  <si>
    <t>a destra</t>
  </si>
  <si>
    <t>Microsoft Excel 15.0 Rapporto limiti</t>
  </si>
  <si>
    <t>Variabile</t>
  </si>
  <si>
    <t>Inferiore</t>
  </si>
  <si>
    <t>Limite</t>
  </si>
  <si>
    <t>Risultato</t>
  </si>
  <si>
    <t>Superiore</t>
  </si>
  <si>
    <t>#N/D</t>
  </si>
  <si>
    <t>Data creazione rapporto: 21/10/2016 13:15:02</t>
  </si>
  <si>
    <t>Tempo di risoluzione: 0,015 Secondi.</t>
  </si>
  <si>
    <t>Iterazioni: 2 Problemi secondari: 6</t>
  </si>
  <si>
    <t>Numero massimo problemi secondari Illimitate, Numero max soluzioni intere Illimitate, Tolleranza interi 0%, Presumi non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</si>
</sst>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indexed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0" fillId="0" borderId="10" xfId="0" applyBorder="1"/>
    <xf numFmtId="0" fontId="0" fillId="6" borderId="7" xfId="0" applyFill="1" applyBorder="1"/>
    <xf numFmtId="0" fontId="0" fillId="6" borderId="6" xfId="0" applyFill="1" applyBorder="1"/>
    <xf numFmtId="0" fontId="0" fillId="6" borderId="4" xfId="0" applyFill="1" applyBorder="1"/>
    <xf numFmtId="0" fontId="0" fillId="6" borderId="9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11" xfId="0" applyFill="1" applyBorder="1" applyAlignment="1"/>
    <xf numFmtId="0" fontId="0" fillId="6" borderId="8" xfId="0" applyFill="1" applyBorder="1"/>
    <xf numFmtId="0" fontId="0" fillId="6" borderId="23" xfId="0" applyFill="1" applyBorder="1"/>
    <xf numFmtId="0" fontId="0" fillId="6" borderId="24" xfId="0" applyFill="1" applyBorder="1"/>
    <xf numFmtId="0" fontId="6" fillId="8" borderId="0" xfId="0" applyFont="1" applyFill="1"/>
    <xf numFmtId="0" fontId="7" fillId="8" borderId="0" xfId="0" applyFont="1" applyFill="1"/>
    <xf numFmtId="0" fontId="5" fillId="0" borderId="0" xfId="0" applyFont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5" fillId="11" borderId="0" xfId="0" applyFont="1" applyFill="1"/>
    <xf numFmtId="0" fontId="0" fillId="9" borderId="0" xfId="0" applyFill="1"/>
    <xf numFmtId="0" fontId="5" fillId="9" borderId="0" xfId="0" applyFont="1" applyFill="1"/>
    <xf numFmtId="0" fontId="0" fillId="12" borderId="0" xfId="0" applyFill="1"/>
    <xf numFmtId="0" fontId="5" fillId="12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5" fillId="2" borderId="1" xfId="0" applyFont="1" applyFill="1" applyBorder="1"/>
    <xf numFmtId="0" fontId="5" fillId="2" borderId="0" xfId="0" applyFont="1" applyFill="1"/>
    <xf numFmtId="0" fontId="8" fillId="7" borderId="0" xfId="0" applyFont="1" applyFill="1"/>
    <xf numFmtId="0" fontId="8" fillId="13" borderId="0" xfId="0" applyFont="1" applyFill="1"/>
    <xf numFmtId="0" fontId="8" fillId="9" borderId="0" xfId="0" applyFont="1" applyFill="1"/>
    <xf numFmtId="0" fontId="9" fillId="9" borderId="0" xfId="0" applyFont="1" applyFill="1"/>
    <xf numFmtId="0" fontId="10" fillId="10" borderId="0" xfId="0" applyFont="1" applyFill="1"/>
    <xf numFmtId="0" fontId="5" fillId="0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" fillId="0" borderId="0" xfId="0" applyFont="1"/>
    <xf numFmtId="0" fontId="0" fillId="0" borderId="28" xfId="0" applyFill="1" applyBorder="1" applyAlignment="1"/>
    <xf numFmtId="0" fontId="12" fillId="0" borderId="27" xfId="0" applyFont="1" applyFill="1" applyBorder="1" applyAlignment="1">
      <alignment horizontal="center"/>
    </xf>
    <xf numFmtId="0" fontId="0" fillId="0" borderId="29" xfId="0" applyFill="1" applyBorder="1" applyAlignment="1"/>
    <xf numFmtId="0" fontId="0" fillId="0" borderId="28" xfId="0" applyNumberFormat="1" applyFill="1" applyBorder="1" applyAlignment="1"/>
    <xf numFmtId="0" fontId="0" fillId="0" borderId="29" xfId="0" applyNumberFormat="1" applyFill="1" applyBorder="1" applyAlignment="1"/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0" fillId="12" borderId="3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B2" sqref="B2:H15"/>
    </sheetView>
  </sheetViews>
  <sheetFormatPr defaultRowHeight="12.75" x14ac:dyDescent="0.2"/>
  <cols>
    <col min="2" max="2" width="33.7109375" customWidth="1"/>
    <col min="3" max="4" width="10.7109375" customWidth="1"/>
    <col min="5" max="5" width="12.7109375" customWidth="1"/>
    <col min="6" max="6" width="10.7109375" customWidth="1"/>
    <col min="7" max="7" width="13.5703125" customWidth="1"/>
    <col min="8" max="8" width="12.42578125" customWidth="1"/>
    <col min="9" max="9" width="3" customWidth="1"/>
  </cols>
  <sheetData>
    <row r="1" spans="2:8" ht="13.5" thickBot="1" x14ac:dyDescent="0.25"/>
    <row r="2" spans="2:8" ht="13.5" thickBot="1" x14ac:dyDescent="0.25">
      <c r="C2" s="50" t="s">
        <v>25</v>
      </c>
      <c r="D2" s="51"/>
    </row>
    <row r="3" spans="2:8" ht="12.75" customHeight="1" x14ac:dyDescent="0.2">
      <c r="C3" s="48" t="s">
        <v>1</v>
      </c>
      <c r="D3" s="48" t="s">
        <v>2</v>
      </c>
    </row>
    <row r="4" spans="2:8" ht="13.5" thickBot="1" x14ac:dyDescent="0.25">
      <c r="C4" s="49"/>
      <c r="D4" s="49"/>
    </row>
    <row r="5" spans="2:8" x14ac:dyDescent="0.2">
      <c r="B5" s="31" t="s">
        <v>26</v>
      </c>
      <c r="C5" s="9">
        <v>10</v>
      </c>
      <c r="D5" s="10">
        <v>15</v>
      </c>
      <c r="E5" s="3"/>
    </row>
    <row r="6" spans="2:8" ht="13.5" thickBot="1" x14ac:dyDescent="0.25">
      <c r="B6" s="31" t="s">
        <v>27</v>
      </c>
      <c r="C6" s="7">
        <v>4</v>
      </c>
      <c r="D6" s="11">
        <v>4</v>
      </c>
    </row>
    <row r="7" spans="2:8" ht="13.5" thickBot="1" x14ac:dyDescent="0.25">
      <c r="B7" s="2"/>
      <c r="C7" s="4"/>
    </row>
    <row r="8" spans="2:8" ht="13.5" thickBot="1" x14ac:dyDescent="0.25">
      <c r="B8" s="19" t="s">
        <v>28</v>
      </c>
      <c r="C8" s="12">
        <v>120</v>
      </c>
    </row>
    <row r="9" spans="2:8" ht="13.5" thickBot="1" x14ac:dyDescent="0.25">
      <c r="B9" s="1"/>
      <c r="C9" s="1"/>
    </row>
    <row r="10" spans="2:8" ht="13.5" thickBot="1" x14ac:dyDescent="0.25">
      <c r="B10" s="1"/>
      <c r="C10" s="60" t="s">
        <v>29</v>
      </c>
      <c r="D10" s="61"/>
      <c r="E10" s="61"/>
      <c r="F10" s="61"/>
      <c r="G10" s="61"/>
      <c r="H10" s="62"/>
    </row>
    <row r="11" spans="2:8" ht="13.5" thickBot="1" x14ac:dyDescent="0.25">
      <c r="C11" s="54" t="s">
        <v>30</v>
      </c>
      <c r="D11" s="55"/>
      <c r="E11" s="56"/>
      <c r="F11" s="57" t="s">
        <v>31</v>
      </c>
      <c r="G11" s="58"/>
      <c r="H11" s="59"/>
    </row>
    <row r="12" spans="2:8" ht="12.75" customHeight="1" x14ac:dyDescent="0.2">
      <c r="C12" s="63" t="s">
        <v>1</v>
      </c>
      <c r="D12" s="48" t="s">
        <v>32</v>
      </c>
      <c r="E12" s="52" t="s">
        <v>33</v>
      </c>
      <c r="F12" s="66" t="s">
        <v>34</v>
      </c>
      <c r="G12" s="48" t="s">
        <v>2</v>
      </c>
      <c r="H12" s="52" t="s">
        <v>33</v>
      </c>
    </row>
    <row r="13" spans="2:8" x14ac:dyDescent="0.2">
      <c r="C13" s="64"/>
      <c r="D13" s="65"/>
      <c r="E13" s="53"/>
      <c r="F13" s="67"/>
      <c r="G13" s="65"/>
      <c r="H13" s="53"/>
    </row>
    <row r="14" spans="2:8" x14ac:dyDescent="0.2">
      <c r="B14" s="32" t="s">
        <v>35</v>
      </c>
      <c r="C14" s="5">
        <v>4</v>
      </c>
      <c r="D14" s="6">
        <v>2</v>
      </c>
      <c r="E14" s="13">
        <v>80</v>
      </c>
      <c r="F14" s="14">
        <v>5</v>
      </c>
      <c r="G14" s="6">
        <v>3</v>
      </c>
      <c r="H14" s="13">
        <v>60</v>
      </c>
    </row>
    <row r="15" spans="2:8" ht="13.5" thickBot="1" x14ac:dyDescent="0.25">
      <c r="B15" s="32" t="s">
        <v>36</v>
      </c>
      <c r="C15" s="7">
        <v>2</v>
      </c>
      <c r="D15" s="8">
        <v>5</v>
      </c>
      <c r="E15" s="11">
        <v>60</v>
      </c>
      <c r="F15" s="15">
        <v>5</v>
      </c>
      <c r="G15" s="8">
        <v>6</v>
      </c>
      <c r="H15" s="11">
        <v>75</v>
      </c>
    </row>
    <row r="18" spans="3:5" x14ac:dyDescent="0.2">
      <c r="C18" s="18" t="s">
        <v>18</v>
      </c>
      <c r="D18" s="18" t="s">
        <v>19</v>
      </c>
      <c r="E18" s="18" t="s">
        <v>17</v>
      </c>
    </row>
    <row r="19" spans="3:5" x14ac:dyDescent="0.2">
      <c r="C19">
        <f>D8</f>
        <v>0</v>
      </c>
      <c r="D19">
        <f>E8</f>
        <v>0</v>
      </c>
      <c r="E19">
        <f>'factory A'!C27+'factory B'!C27</f>
        <v>412.5</v>
      </c>
    </row>
  </sheetData>
  <mergeCells count="12">
    <mergeCell ref="C3:C4"/>
    <mergeCell ref="D3:D4"/>
    <mergeCell ref="C2:D2"/>
    <mergeCell ref="E12:E13"/>
    <mergeCell ref="H12:H13"/>
    <mergeCell ref="C11:E11"/>
    <mergeCell ref="F11:H11"/>
    <mergeCell ref="C10:H10"/>
    <mergeCell ref="C12:C13"/>
    <mergeCell ref="D12:D13"/>
    <mergeCell ref="F12:F13"/>
    <mergeCell ref="G12:G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11" zoomScale="118" zoomScaleNormal="118" workbookViewId="0">
      <selection activeCell="C19" sqref="C19:D19"/>
    </sheetView>
  </sheetViews>
  <sheetFormatPr defaultRowHeight="12.75" x14ac:dyDescent="0.2"/>
  <cols>
    <col min="2" max="2" width="33.140625" bestFit="1" customWidth="1"/>
    <col min="3" max="3" width="16.140625" bestFit="1" customWidth="1"/>
    <col min="4" max="4" width="14" bestFit="1" customWidth="1"/>
    <col min="5" max="5" width="16.28515625" bestFit="1" customWidth="1"/>
    <col min="6" max="6" width="1.5703125" bestFit="1" customWidth="1"/>
    <col min="8" max="8" width="18.28515625" bestFit="1" customWidth="1"/>
  </cols>
  <sheetData>
    <row r="2" spans="2:8" x14ac:dyDescent="0.2">
      <c r="C2" t="str">
        <f>DATA!C2</f>
        <v>FIRM</v>
      </c>
      <c r="H2" s="16" t="s">
        <v>4</v>
      </c>
    </row>
    <row r="3" spans="2:8" x14ac:dyDescent="0.2">
      <c r="C3" t="str">
        <f>DATA!C3</f>
        <v>standard</v>
      </c>
      <c r="D3" t="str">
        <f>DATA!D3</f>
        <v>deluxe</v>
      </c>
      <c r="H3" s="19" t="s">
        <v>0</v>
      </c>
    </row>
    <row r="4" spans="2:8" x14ac:dyDescent="0.2">
      <c r="H4" s="24" t="s">
        <v>9</v>
      </c>
    </row>
    <row r="5" spans="2:8" x14ac:dyDescent="0.2">
      <c r="B5" t="str">
        <f>DATA!B5</f>
        <v>unitary profit</v>
      </c>
      <c r="C5" s="17">
        <f>DATA!C5</f>
        <v>10</v>
      </c>
      <c r="D5" s="17">
        <f>DATA!D5</f>
        <v>15</v>
      </c>
      <c r="H5" s="26" t="s">
        <v>15</v>
      </c>
    </row>
    <row r="6" spans="2:8" x14ac:dyDescent="0.2">
      <c r="B6" t="str">
        <f>DATA!B6</f>
        <v>raw material for unit</v>
      </c>
      <c r="C6" s="17">
        <f>DATA!C6</f>
        <v>4</v>
      </c>
      <c r="D6" s="17">
        <f>DATA!D6</f>
        <v>4</v>
      </c>
      <c r="H6" s="28" t="s">
        <v>16</v>
      </c>
    </row>
    <row r="8" spans="2:8" x14ac:dyDescent="0.2">
      <c r="B8" t="str">
        <f>DATA!B8</f>
        <v>raw material availability</v>
      </c>
      <c r="C8" s="17">
        <f>DATA!C8</f>
        <v>120</v>
      </c>
      <c r="D8" s="17">
        <v>75</v>
      </c>
      <c r="E8" s="17">
        <v>45</v>
      </c>
    </row>
    <row r="10" spans="2:8" x14ac:dyDescent="0.2">
      <c r="C10" t="str">
        <f>DATA!C10</f>
        <v>FACTORIES</v>
      </c>
    </row>
    <row r="11" spans="2:8" x14ac:dyDescent="0.2">
      <c r="C11" t="str">
        <f>DATA!C11</f>
        <v>FACTORY A</v>
      </c>
    </row>
    <row r="12" spans="2:8" x14ac:dyDescent="0.2">
      <c r="C12" t="str">
        <f>DATA!C12</f>
        <v>standard</v>
      </c>
      <c r="D12" t="str">
        <f>DATA!D12</f>
        <v xml:space="preserve"> deluxe</v>
      </c>
      <c r="E12" t="str">
        <f>DATA!E12</f>
        <v>available time</v>
      </c>
    </row>
    <row r="14" spans="2:8" x14ac:dyDescent="0.2">
      <c r="B14" t="str">
        <f>DATA!B14</f>
        <v>time for unit grinding</v>
      </c>
      <c r="C14" s="17">
        <f>DATA!C14</f>
        <v>4</v>
      </c>
      <c r="D14" s="17">
        <f>DATA!D14</f>
        <v>2</v>
      </c>
      <c r="E14" s="17">
        <f>DATA!E14</f>
        <v>80</v>
      </c>
    </row>
    <row r="15" spans="2:8" x14ac:dyDescent="0.2">
      <c r="B15" t="str">
        <f>DATA!B15</f>
        <v>time for unit polishing</v>
      </c>
      <c r="C15" s="17">
        <f>DATA!C15</f>
        <v>2</v>
      </c>
      <c r="D15" s="17">
        <f>DATA!D15</f>
        <v>5</v>
      </c>
      <c r="E15" s="17">
        <f>DATA!E15</f>
        <v>60</v>
      </c>
    </row>
    <row r="18" spans="2:6" x14ac:dyDescent="0.2">
      <c r="B18" s="18" t="s">
        <v>0</v>
      </c>
      <c r="C18" s="18" t="s">
        <v>1</v>
      </c>
      <c r="D18" s="18" t="s">
        <v>2</v>
      </c>
    </row>
    <row r="19" spans="2:6" x14ac:dyDescent="0.2">
      <c r="B19" s="18" t="s">
        <v>3</v>
      </c>
      <c r="C19" s="20">
        <v>11.25</v>
      </c>
      <c r="D19" s="20">
        <v>7.5</v>
      </c>
    </row>
    <row r="21" spans="2:6" x14ac:dyDescent="0.2">
      <c r="B21" s="18" t="s">
        <v>5</v>
      </c>
      <c r="C21" s="18" t="s">
        <v>3</v>
      </c>
    </row>
    <row r="22" spans="2:6" x14ac:dyDescent="0.2">
      <c r="B22" s="18" t="s">
        <v>6</v>
      </c>
      <c r="C22" s="23">
        <f>SUMPRODUCT(C14:D14,C$19:D$19)</f>
        <v>60</v>
      </c>
      <c r="D22" s="22" t="s">
        <v>7</v>
      </c>
      <c r="E22" s="21">
        <f>E14</f>
        <v>80</v>
      </c>
      <c r="F22" s="27" t="str">
        <f>IF(C22&gt;E22,"NON AMMISSIBILE"," ")</f>
        <v xml:space="preserve"> </v>
      </c>
    </row>
    <row r="23" spans="2:6" x14ac:dyDescent="0.2">
      <c r="B23" s="18" t="s">
        <v>8</v>
      </c>
      <c r="C23" s="23">
        <f>SUMPRODUCT(C15:D15,C$19:D$19)</f>
        <v>60</v>
      </c>
      <c r="D23" s="22" t="s">
        <v>7</v>
      </c>
      <c r="E23" s="21">
        <f>E15</f>
        <v>60</v>
      </c>
      <c r="F23" s="27" t="str">
        <f t="shared" ref="F23:F24" si="0">IF(C23&gt;E23,"NON AMMISSIBILE"," ")</f>
        <v xml:space="preserve"> </v>
      </c>
    </row>
    <row r="24" spans="2:6" x14ac:dyDescent="0.2">
      <c r="B24" s="18" t="s">
        <v>11</v>
      </c>
      <c r="C24" s="23">
        <f>SUMPRODUCT(C6:D6,C$19:D$19)</f>
        <v>75</v>
      </c>
      <c r="D24" s="22" t="s">
        <v>7</v>
      </c>
      <c r="E24" s="21">
        <f>D8</f>
        <v>75</v>
      </c>
      <c r="F24" s="27" t="str">
        <f t="shared" si="0"/>
        <v xml:space="preserve"> </v>
      </c>
    </row>
    <row r="26" spans="2:6" x14ac:dyDescent="0.2">
      <c r="B26" s="18" t="s">
        <v>12</v>
      </c>
      <c r="C26" s="18" t="s">
        <v>14</v>
      </c>
    </row>
    <row r="27" spans="2:6" x14ac:dyDescent="0.2">
      <c r="B27" s="18" t="s">
        <v>13</v>
      </c>
      <c r="C27" s="25">
        <f>SUMPRODUCT(C5:D5,C19:D19)</f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D4" zoomScale="118" zoomScaleNormal="118" workbookViewId="0">
      <selection activeCell="D20" sqref="D20"/>
    </sheetView>
  </sheetViews>
  <sheetFormatPr defaultRowHeight="12.75" x14ac:dyDescent="0.2"/>
  <cols>
    <col min="2" max="2" width="33.140625" bestFit="1" customWidth="1"/>
    <col min="3" max="3" width="16.140625" bestFit="1" customWidth="1"/>
    <col min="4" max="4" width="14" bestFit="1" customWidth="1"/>
    <col min="5" max="5" width="16.28515625" bestFit="1" customWidth="1"/>
    <col min="6" max="6" width="1.5703125" bestFit="1" customWidth="1"/>
    <col min="8" max="8" width="18.28515625" bestFit="1" customWidth="1"/>
  </cols>
  <sheetData>
    <row r="2" spans="2:8" x14ac:dyDescent="0.2">
      <c r="C2" t="str">
        <f>DATA!C2</f>
        <v>FIRM</v>
      </c>
      <c r="H2" s="16" t="s">
        <v>4</v>
      </c>
    </row>
    <row r="3" spans="2:8" x14ac:dyDescent="0.2">
      <c r="C3" t="str">
        <f>DATA!C3</f>
        <v>standard</v>
      </c>
      <c r="D3" t="str">
        <f>DATA!D3</f>
        <v>deluxe</v>
      </c>
      <c r="H3" s="19" t="s">
        <v>0</v>
      </c>
    </row>
    <row r="4" spans="2:8" x14ac:dyDescent="0.2">
      <c r="H4" s="24" t="s">
        <v>9</v>
      </c>
    </row>
    <row r="5" spans="2:8" x14ac:dyDescent="0.2">
      <c r="B5" t="str">
        <f>DATA!B5</f>
        <v>unitary profit</v>
      </c>
      <c r="C5" s="17">
        <f>DATA!C5</f>
        <v>10</v>
      </c>
      <c r="D5" s="17">
        <f>DATA!D5</f>
        <v>15</v>
      </c>
      <c r="H5" s="26" t="s">
        <v>15</v>
      </c>
    </row>
    <row r="6" spans="2:8" x14ac:dyDescent="0.2">
      <c r="B6" t="str">
        <f>DATA!B6</f>
        <v>raw material for unit</v>
      </c>
      <c r="C6" s="17">
        <f>DATA!C6</f>
        <v>4</v>
      </c>
      <c r="D6" s="17">
        <f>DATA!D6</f>
        <v>4</v>
      </c>
      <c r="H6" s="28" t="s">
        <v>16</v>
      </c>
    </row>
    <row r="8" spans="2:8" x14ac:dyDescent="0.2">
      <c r="B8" t="str">
        <f>DATA!B8</f>
        <v>raw material availability</v>
      </c>
      <c r="C8" s="17">
        <f>DATA!C8</f>
        <v>120</v>
      </c>
      <c r="D8" s="17">
        <f>DATA!D8</f>
        <v>0</v>
      </c>
      <c r="E8" s="17">
        <f>DATA!E8</f>
        <v>0</v>
      </c>
    </row>
    <row r="10" spans="2:8" x14ac:dyDescent="0.2">
      <c r="C10" t="str">
        <f>DATA!C10</f>
        <v>FACTORIES</v>
      </c>
    </row>
    <row r="11" spans="2:8" x14ac:dyDescent="0.2">
      <c r="C11" t="str">
        <f>DATA!F11</f>
        <v>FACTORY B</v>
      </c>
    </row>
    <row r="12" spans="2:8" x14ac:dyDescent="0.2">
      <c r="C12" t="str">
        <f>DATA!C12</f>
        <v>standard</v>
      </c>
      <c r="D12" t="str">
        <f>DATA!D12</f>
        <v xml:space="preserve"> deluxe</v>
      </c>
      <c r="E12" t="str">
        <f>DATA!E12</f>
        <v>available time</v>
      </c>
    </row>
    <row r="14" spans="2:8" x14ac:dyDescent="0.2">
      <c r="B14" t="str">
        <f>DATA!B14</f>
        <v>time for unit grinding</v>
      </c>
      <c r="C14" s="17">
        <f>DATA!F14</f>
        <v>5</v>
      </c>
      <c r="D14" s="17">
        <f>DATA!G14</f>
        <v>3</v>
      </c>
      <c r="E14" s="17">
        <f>DATA!H14</f>
        <v>60</v>
      </c>
    </row>
    <row r="15" spans="2:8" x14ac:dyDescent="0.2">
      <c r="B15" t="str">
        <f>DATA!B15</f>
        <v>time for unit polishing</v>
      </c>
      <c r="C15" s="17">
        <f>DATA!F15</f>
        <v>5</v>
      </c>
      <c r="D15" s="17">
        <f>DATA!G15</f>
        <v>6</v>
      </c>
      <c r="E15" s="17">
        <f>DATA!H15</f>
        <v>75</v>
      </c>
    </row>
    <row r="18" spans="2:6" x14ac:dyDescent="0.2">
      <c r="B18" s="18" t="s">
        <v>0</v>
      </c>
      <c r="C18" s="18" t="s">
        <v>1</v>
      </c>
      <c r="D18" s="18" t="s">
        <v>2</v>
      </c>
    </row>
    <row r="19" spans="2:6" x14ac:dyDescent="0.2">
      <c r="B19" s="18" t="s">
        <v>10</v>
      </c>
      <c r="C19" s="20">
        <v>0</v>
      </c>
      <c r="D19" s="20">
        <v>12.5</v>
      </c>
    </row>
    <row r="21" spans="2:6" x14ac:dyDescent="0.2">
      <c r="B21" s="18" t="s">
        <v>5</v>
      </c>
      <c r="C21" s="18" t="s">
        <v>3</v>
      </c>
    </row>
    <row r="22" spans="2:6" x14ac:dyDescent="0.2">
      <c r="B22" s="18" t="s">
        <v>6</v>
      </c>
      <c r="C22" s="23">
        <f>SUMPRODUCT(C14:D14,C$19:D$19)</f>
        <v>37.5</v>
      </c>
      <c r="D22" s="22" t="s">
        <v>7</v>
      </c>
      <c r="E22" s="21">
        <f>E14</f>
        <v>60</v>
      </c>
      <c r="F22" s="27" t="str">
        <f>IF(C22&gt;E22,"NON AMMISSIBILE"," ")</f>
        <v xml:space="preserve"> </v>
      </c>
    </row>
    <row r="23" spans="2:6" x14ac:dyDescent="0.2">
      <c r="B23" s="18" t="s">
        <v>8</v>
      </c>
      <c r="C23" s="23">
        <f>SUMPRODUCT(C15:D15,C$19:D$19)</f>
        <v>75</v>
      </c>
      <c r="D23" s="22" t="s">
        <v>7</v>
      </c>
      <c r="E23" s="21">
        <f>E15</f>
        <v>75</v>
      </c>
      <c r="F23" s="27" t="str">
        <f t="shared" ref="F23:F24" si="0">IF(C23&gt;E23,"NON AMMISSIBILE"," ")</f>
        <v xml:space="preserve"> </v>
      </c>
    </row>
    <row r="24" spans="2:6" x14ac:dyDescent="0.2">
      <c r="B24" s="18" t="s">
        <v>11</v>
      </c>
      <c r="C24" s="23">
        <f>SUMPRODUCT(C6:D6,C$19:D$19)</f>
        <v>50</v>
      </c>
      <c r="D24" s="22" t="s">
        <v>7</v>
      </c>
      <c r="E24" s="21">
        <f>E8</f>
        <v>0</v>
      </c>
      <c r="F24" s="27" t="str">
        <f t="shared" si="0"/>
        <v>NON AMMISSIBILE</v>
      </c>
    </row>
    <row r="26" spans="2:6" x14ac:dyDescent="0.2">
      <c r="B26" s="18" t="s">
        <v>12</v>
      </c>
      <c r="C26" s="18" t="s">
        <v>14</v>
      </c>
    </row>
    <row r="27" spans="2:6" x14ac:dyDescent="0.2">
      <c r="B27" s="18" t="s">
        <v>13</v>
      </c>
      <c r="C27" s="25">
        <f>SUMPRODUCT(C5:D5,C19:D19)</f>
        <v>187.5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opLeftCell="A20" workbookViewId="0">
      <selection activeCell="B1" sqref="B1"/>
    </sheetView>
  </sheetViews>
  <sheetFormatPr defaultRowHeight="12.75" x14ac:dyDescent="0.2"/>
  <cols>
    <col min="1" max="1" width="2.28515625" customWidth="1"/>
    <col min="2" max="2" width="18.140625" customWidth="1"/>
    <col min="3" max="3" width="19.7109375" customWidth="1"/>
    <col min="4" max="4" width="17.42578125" bestFit="1" customWidth="1"/>
    <col min="5" max="5" width="14" bestFit="1" customWidth="1"/>
    <col min="6" max="6" width="13.140625" customWidth="1"/>
    <col min="7" max="7" width="12" bestFit="1" customWidth="1"/>
  </cols>
  <sheetData>
    <row r="1" spans="1:5" x14ac:dyDescent="0.2">
      <c r="A1" s="40" t="s">
        <v>45</v>
      </c>
    </row>
    <row r="2" spans="1:5" x14ac:dyDescent="0.2">
      <c r="A2" s="40" t="s">
        <v>46</v>
      </c>
    </row>
    <row r="3" spans="1:5" x14ac:dyDescent="0.2">
      <c r="A3" s="40" t="s">
        <v>47</v>
      </c>
    </row>
    <row r="4" spans="1:5" x14ac:dyDescent="0.2">
      <c r="A4" s="40" t="s">
        <v>48</v>
      </c>
    </row>
    <row r="5" spans="1:5" x14ac:dyDescent="0.2">
      <c r="A5" s="40" t="s">
        <v>49</v>
      </c>
    </row>
    <row r="6" spans="1:5" x14ac:dyDescent="0.2">
      <c r="A6" s="40"/>
      <c r="B6" t="s">
        <v>50</v>
      </c>
    </row>
    <row r="7" spans="1:5" x14ac:dyDescent="0.2">
      <c r="A7" s="40"/>
      <c r="B7" t="s">
        <v>51</v>
      </c>
    </row>
    <row r="8" spans="1:5" x14ac:dyDescent="0.2">
      <c r="A8" s="40"/>
      <c r="B8" t="s">
        <v>52</v>
      </c>
    </row>
    <row r="9" spans="1:5" x14ac:dyDescent="0.2">
      <c r="A9" s="40" t="s">
        <v>53</v>
      </c>
    </row>
    <row r="10" spans="1:5" x14ac:dyDescent="0.2">
      <c r="B10" t="s">
        <v>54</v>
      </c>
    </row>
    <row r="11" spans="1:5" x14ac:dyDescent="0.2">
      <c r="B11" t="s">
        <v>55</v>
      </c>
    </row>
    <row r="14" spans="1:5" ht="13.5" thickBot="1" x14ac:dyDescent="0.25">
      <c r="A14" t="s">
        <v>56</v>
      </c>
    </row>
    <row r="15" spans="1:5" ht="13.5" thickBot="1" x14ac:dyDescent="0.25">
      <c r="B15" s="42" t="s">
        <v>57</v>
      </c>
      <c r="C15" s="42" t="s">
        <v>58</v>
      </c>
      <c r="D15" s="42" t="s">
        <v>59</v>
      </c>
      <c r="E15" s="42" t="s">
        <v>60</v>
      </c>
    </row>
    <row r="16" spans="1:5" ht="13.5" thickBot="1" x14ac:dyDescent="0.25">
      <c r="B16" s="41" t="s">
        <v>68</v>
      </c>
      <c r="C16" s="41" t="s">
        <v>69</v>
      </c>
      <c r="D16" s="44">
        <v>442.5</v>
      </c>
      <c r="E16" s="44">
        <v>404.16666666666669</v>
      </c>
    </row>
    <row r="19" spans="1:7" ht="13.5" thickBot="1" x14ac:dyDescent="0.25">
      <c r="A19" t="s">
        <v>61</v>
      </c>
    </row>
    <row r="20" spans="1:7" ht="13.5" thickBot="1" x14ac:dyDescent="0.25">
      <c r="B20" s="42" t="s">
        <v>57</v>
      </c>
      <c r="C20" s="42" t="s">
        <v>58</v>
      </c>
      <c r="D20" s="42" t="s">
        <v>59</v>
      </c>
      <c r="E20" s="42" t="s">
        <v>60</v>
      </c>
      <c r="F20" s="42" t="s">
        <v>62</v>
      </c>
    </row>
    <row r="21" spans="1:7" x14ac:dyDescent="0.2">
      <c r="B21" s="43" t="s">
        <v>70</v>
      </c>
      <c r="C21" s="43" t="s">
        <v>71</v>
      </c>
      <c r="D21" s="45">
        <v>18</v>
      </c>
      <c r="E21" s="45">
        <v>9.1666666666666679</v>
      </c>
      <c r="F21" s="43" t="s">
        <v>62</v>
      </c>
    </row>
    <row r="22" spans="1:7" x14ac:dyDescent="0.2">
      <c r="B22" s="43" t="s">
        <v>72</v>
      </c>
      <c r="C22" s="43" t="s">
        <v>73</v>
      </c>
      <c r="D22" s="45">
        <v>5</v>
      </c>
      <c r="E22" s="45">
        <v>8.3333333333333321</v>
      </c>
      <c r="F22" s="43" t="s">
        <v>62</v>
      </c>
    </row>
    <row r="23" spans="1:7" x14ac:dyDescent="0.2">
      <c r="B23" s="43" t="s">
        <v>74</v>
      </c>
      <c r="C23" s="43" t="s">
        <v>75</v>
      </c>
      <c r="D23" s="45">
        <v>0</v>
      </c>
      <c r="E23" s="45">
        <v>0</v>
      </c>
      <c r="F23" s="43" t="s">
        <v>62</v>
      </c>
    </row>
    <row r="24" spans="1:7" ht="13.5" thickBot="1" x14ac:dyDescent="0.25">
      <c r="B24" s="41" t="s">
        <v>76</v>
      </c>
      <c r="C24" s="41" t="s">
        <v>77</v>
      </c>
      <c r="D24" s="44">
        <v>12.5</v>
      </c>
      <c r="E24" s="44">
        <v>12.5</v>
      </c>
      <c r="F24" s="41" t="s">
        <v>62</v>
      </c>
    </row>
    <row r="27" spans="1:7" ht="13.5" thickBot="1" x14ac:dyDescent="0.25">
      <c r="A27" t="s">
        <v>63</v>
      </c>
    </row>
    <row r="28" spans="1:7" ht="13.5" thickBot="1" x14ac:dyDescent="0.25">
      <c r="B28" s="42" t="s">
        <v>57</v>
      </c>
      <c r="C28" s="42" t="s">
        <v>58</v>
      </c>
      <c r="D28" s="42" t="s">
        <v>64</v>
      </c>
      <c r="E28" s="42" t="s">
        <v>65</v>
      </c>
      <c r="F28" s="42" t="s">
        <v>66</v>
      </c>
      <c r="G28" s="42" t="s">
        <v>67</v>
      </c>
    </row>
    <row r="29" spans="1:7" x14ac:dyDescent="0.2">
      <c r="B29" s="43" t="s">
        <v>78</v>
      </c>
      <c r="C29" s="43" t="s">
        <v>79</v>
      </c>
      <c r="D29" s="45">
        <v>53.333333333333336</v>
      </c>
      <c r="E29" s="43" t="s">
        <v>80</v>
      </c>
      <c r="F29" s="43" t="s">
        <v>81</v>
      </c>
      <c r="G29" s="43">
        <v>26.666666666666664</v>
      </c>
    </row>
    <row r="30" spans="1:7" x14ac:dyDescent="0.2">
      <c r="B30" s="43" t="s">
        <v>82</v>
      </c>
      <c r="C30" s="43" t="s">
        <v>83</v>
      </c>
      <c r="D30" s="45">
        <v>59.999999999999993</v>
      </c>
      <c r="E30" s="43" t="s">
        <v>84</v>
      </c>
      <c r="F30" s="43" t="s">
        <v>85</v>
      </c>
      <c r="G30" s="43">
        <v>0</v>
      </c>
    </row>
    <row r="31" spans="1:7" x14ac:dyDescent="0.2">
      <c r="B31" s="43" t="s">
        <v>86</v>
      </c>
      <c r="C31" s="43" t="s">
        <v>87</v>
      </c>
      <c r="D31" s="45">
        <v>120</v>
      </c>
      <c r="E31" s="43" t="s">
        <v>88</v>
      </c>
      <c r="F31" s="43" t="s">
        <v>85</v>
      </c>
      <c r="G31" s="43">
        <v>0</v>
      </c>
    </row>
    <row r="32" spans="1:7" x14ac:dyDescent="0.2">
      <c r="B32" s="43" t="s">
        <v>89</v>
      </c>
      <c r="C32" s="43" t="s">
        <v>90</v>
      </c>
      <c r="D32" s="45">
        <v>37.5</v>
      </c>
      <c r="E32" s="43" t="s">
        <v>91</v>
      </c>
      <c r="F32" s="43" t="s">
        <v>81</v>
      </c>
      <c r="G32" s="43">
        <v>22.5</v>
      </c>
    </row>
    <row r="33" spans="2:7" x14ac:dyDescent="0.2">
      <c r="B33" s="43" t="s">
        <v>92</v>
      </c>
      <c r="C33" s="43" t="s">
        <v>93</v>
      </c>
      <c r="D33" s="45">
        <v>75</v>
      </c>
      <c r="E33" s="43" t="s">
        <v>94</v>
      </c>
      <c r="F33" s="43" t="s">
        <v>85</v>
      </c>
      <c r="G33" s="43">
        <v>0</v>
      </c>
    </row>
    <row r="34" spans="2:7" ht="13.5" thickBot="1" x14ac:dyDescent="0.25">
      <c r="B34" s="41" t="s">
        <v>95</v>
      </c>
      <c r="C34" s="41"/>
      <c r="D34" s="41"/>
      <c r="E34" s="41"/>
      <c r="F34" s="41"/>
      <c r="G34" s="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opLeftCell="A6" workbookViewId="0"/>
  </sheetViews>
  <sheetFormatPr defaultRowHeight="12.75" x14ac:dyDescent="0.2"/>
  <cols>
    <col min="1" max="1" width="2.28515625" customWidth="1"/>
    <col min="2" max="2" width="6.42578125" bestFit="1" customWidth="1"/>
    <col min="3" max="3" width="19.7109375" bestFit="1" customWidth="1"/>
    <col min="4" max="4" width="12" bestFit="1" customWidth="1"/>
    <col min="5" max="5" width="14.85546875" customWidth="1"/>
    <col min="6" max="6" width="11.85546875" bestFit="1" customWidth="1"/>
    <col min="7" max="8" width="12" bestFit="1" customWidth="1"/>
  </cols>
  <sheetData>
    <row r="1" spans="1:8" x14ac:dyDescent="0.2">
      <c r="A1" s="40" t="s">
        <v>96</v>
      </c>
    </row>
    <row r="2" spans="1:8" x14ac:dyDescent="0.2">
      <c r="A2" s="40" t="s">
        <v>46</v>
      </c>
    </row>
    <row r="3" spans="1:8" x14ac:dyDescent="0.2">
      <c r="A3" s="40" t="s">
        <v>47</v>
      </c>
    </row>
    <row r="6" spans="1:8" ht="13.5" thickBot="1" x14ac:dyDescent="0.25">
      <c r="A6" t="s">
        <v>61</v>
      </c>
    </row>
    <row r="7" spans="1:8" x14ac:dyDescent="0.2">
      <c r="B7" s="46"/>
      <c r="C7" s="46"/>
      <c r="D7" s="46" t="s">
        <v>97</v>
      </c>
      <c r="E7" s="46" t="s">
        <v>99</v>
      </c>
      <c r="F7" s="46" t="s">
        <v>101</v>
      </c>
      <c r="G7" s="46" t="s">
        <v>103</v>
      </c>
      <c r="H7" s="46" t="s">
        <v>103</v>
      </c>
    </row>
    <row r="8" spans="1:8" ht="13.5" thickBot="1" x14ac:dyDescent="0.25">
      <c r="B8" s="47" t="s">
        <v>57</v>
      </c>
      <c r="C8" s="47" t="s">
        <v>58</v>
      </c>
      <c r="D8" s="47" t="s">
        <v>98</v>
      </c>
      <c r="E8" s="47" t="s">
        <v>100</v>
      </c>
      <c r="F8" s="47" t="s">
        <v>102</v>
      </c>
      <c r="G8" s="47" t="s">
        <v>104</v>
      </c>
      <c r="H8" s="47" t="s">
        <v>105</v>
      </c>
    </row>
    <row r="9" spans="1:8" x14ac:dyDescent="0.2">
      <c r="B9" s="43" t="s">
        <v>70</v>
      </c>
      <c r="C9" s="43" t="s">
        <v>71</v>
      </c>
      <c r="D9" s="43">
        <v>9.1666666666666679</v>
      </c>
      <c r="E9" s="43">
        <v>0</v>
      </c>
      <c r="F9" s="43">
        <v>10</v>
      </c>
      <c r="G9" s="43">
        <v>4.9999999999999991</v>
      </c>
      <c r="H9" s="43">
        <v>4</v>
      </c>
    </row>
    <row r="10" spans="1:8" x14ac:dyDescent="0.2">
      <c r="B10" s="43" t="s">
        <v>72</v>
      </c>
      <c r="C10" s="43" t="s">
        <v>73</v>
      </c>
      <c r="D10" s="43">
        <v>8.3333333333333321</v>
      </c>
      <c r="E10" s="43">
        <v>0</v>
      </c>
      <c r="F10" s="43">
        <v>15</v>
      </c>
      <c r="G10" s="43">
        <v>10</v>
      </c>
      <c r="H10" s="43">
        <v>4.9999999999999991</v>
      </c>
    </row>
    <row r="11" spans="1:8" x14ac:dyDescent="0.2">
      <c r="B11" s="43" t="s">
        <v>74</v>
      </c>
      <c r="C11" s="43" t="s">
        <v>75</v>
      </c>
      <c r="D11" s="43">
        <v>0</v>
      </c>
      <c r="E11" s="43">
        <v>-3.6111111111111098</v>
      </c>
      <c r="F11" s="43">
        <v>10</v>
      </c>
      <c r="G11" s="43">
        <v>3.6111111111111098</v>
      </c>
      <c r="H11" s="43">
        <v>1E+30</v>
      </c>
    </row>
    <row r="12" spans="1:8" ht="13.5" thickBot="1" x14ac:dyDescent="0.25">
      <c r="B12" s="41" t="s">
        <v>76</v>
      </c>
      <c r="C12" s="41" t="s">
        <v>77</v>
      </c>
      <c r="D12" s="41">
        <v>12.5</v>
      </c>
      <c r="E12" s="41">
        <v>0</v>
      </c>
      <c r="F12" s="41">
        <v>15</v>
      </c>
      <c r="G12" s="41">
        <v>1E+30</v>
      </c>
      <c r="H12" s="41">
        <v>4.3333333333333321</v>
      </c>
    </row>
    <row r="14" spans="1:8" ht="13.5" thickBot="1" x14ac:dyDescent="0.25">
      <c r="A14" t="s">
        <v>63</v>
      </c>
    </row>
    <row r="15" spans="1:8" x14ac:dyDescent="0.2">
      <c r="B15" s="46"/>
      <c r="C15" s="46"/>
      <c r="D15" s="46" t="s">
        <v>97</v>
      </c>
      <c r="E15" s="46" t="s">
        <v>106</v>
      </c>
      <c r="F15" s="46" t="s">
        <v>108</v>
      </c>
      <c r="G15" s="46" t="s">
        <v>103</v>
      </c>
      <c r="H15" s="46" t="s">
        <v>103</v>
      </c>
    </row>
    <row r="16" spans="1:8" ht="13.5" thickBot="1" x14ac:dyDescent="0.25">
      <c r="B16" s="47" t="s">
        <v>57</v>
      </c>
      <c r="C16" s="47" t="s">
        <v>58</v>
      </c>
      <c r="D16" s="47" t="s">
        <v>98</v>
      </c>
      <c r="E16" s="47" t="s">
        <v>107</v>
      </c>
      <c r="F16" s="47" t="s">
        <v>109</v>
      </c>
      <c r="G16" s="47" t="s">
        <v>104</v>
      </c>
      <c r="H16" s="47" t="s">
        <v>105</v>
      </c>
    </row>
    <row r="17" spans="2:8" x14ac:dyDescent="0.2">
      <c r="B17" s="43" t="s">
        <v>78</v>
      </c>
      <c r="C17" s="43" t="s">
        <v>79</v>
      </c>
      <c r="D17" s="43">
        <v>53.333333333333336</v>
      </c>
      <c r="E17" s="43">
        <v>0</v>
      </c>
      <c r="F17" s="43">
        <v>80</v>
      </c>
      <c r="G17" s="43">
        <v>1E+30</v>
      </c>
      <c r="H17" s="43">
        <v>26.666666666666661</v>
      </c>
    </row>
    <row r="18" spans="2:8" x14ac:dyDescent="0.2">
      <c r="B18" s="43" t="s">
        <v>82</v>
      </c>
      <c r="C18" s="43" t="s">
        <v>83</v>
      </c>
      <c r="D18" s="43">
        <v>59.999999999999993</v>
      </c>
      <c r="E18" s="43">
        <v>1.6666666666666665</v>
      </c>
      <c r="F18" s="43">
        <v>60</v>
      </c>
      <c r="G18" s="43">
        <v>27.5</v>
      </c>
      <c r="H18" s="43">
        <v>24.999999999999993</v>
      </c>
    </row>
    <row r="19" spans="2:8" x14ac:dyDescent="0.2">
      <c r="B19" s="43" t="s">
        <v>86</v>
      </c>
      <c r="C19" s="43" t="s">
        <v>87</v>
      </c>
      <c r="D19" s="43">
        <v>120</v>
      </c>
      <c r="E19" s="43">
        <v>1.6666666666666667</v>
      </c>
      <c r="F19" s="43">
        <v>120</v>
      </c>
      <c r="G19" s="43">
        <v>19.999999999999993</v>
      </c>
      <c r="H19" s="43">
        <v>22.000000000000004</v>
      </c>
    </row>
    <row r="20" spans="2:8" x14ac:dyDescent="0.2">
      <c r="B20" s="43" t="s">
        <v>89</v>
      </c>
      <c r="C20" s="43" t="s">
        <v>90</v>
      </c>
      <c r="D20" s="43">
        <v>37.5</v>
      </c>
      <c r="E20" s="43">
        <v>0</v>
      </c>
      <c r="F20" s="43">
        <v>60</v>
      </c>
      <c r="G20" s="43">
        <v>1E+30</v>
      </c>
      <c r="H20" s="43">
        <v>22.5</v>
      </c>
    </row>
    <row r="21" spans="2:8" ht="13.5" thickBot="1" x14ac:dyDescent="0.25">
      <c r="B21" s="41" t="s">
        <v>92</v>
      </c>
      <c r="C21" s="41" t="s">
        <v>93</v>
      </c>
      <c r="D21" s="41">
        <v>75</v>
      </c>
      <c r="E21" s="41">
        <v>1.3888888888888888</v>
      </c>
      <c r="F21" s="41">
        <v>75</v>
      </c>
      <c r="G21" s="41">
        <v>33</v>
      </c>
      <c r="H21" s="41">
        <v>29.999999999999993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sqref="A1:A3"/>
    </sheetView>
  </sheetViews>
  <sheetFormatPr defaultRowHeight="12.75" x14ac:dyDescent="0.2"/>
  <cols>
    <col min="1" max="1" width="2.28515625" customWidth="1"/>
    <col min="2" max="2" width="5.7109375" customWidth="1"/>
    <col min="3" max="3" width="9.28515625" bestFit="1" customWidth="1"/>
    <col min="4" max="4" width="7" customWidth="1"/>
    <col min="5" max="5" width="2.28515625" customWidth="1"/>
    <col min="6" max="6" width="8.7109375" customWidth="1"/>
    <col min="8" max="8" width="2.28515625" customWidth="1"/>
    <col min="9" max="9" width="10" bestFit="1" customWidth="1"/>
  </cols>
  <sheetData>
    <row r="1" spans="1:10" x14ac:dyDescent="0.2">
      <c r="A1" s="40" t="s">
        <v>110</v>
      </c>
    </row>
    <row r="2" spans="1:10" x14ac:dyDescent="0.2">
      <c r="A2" s="40" t="s">
        <v>46</v>
      </c>
    </row>
    <row r="3" spans="1:10" x14ac:dyDescent="0.2">
      <c r="A3" s="40" t="s">
        <v>47</v>
      </c>
    </row>
    <row r="5" spans="1:10" ht="13.5" thickBot="1" x14ac:dyDescent="0.25"/>
    <row r="6" spans="1:10" x14ac:dyDescent="0.2">
      <c r="B6" s="46"/>
      <c r="C6" s="46" t="s">
        <v>101</v>
      </c>
      <c r="D6" s="46"/>
    </row>
    <row r="7" spans="1:10" ht="13.5" thickBot="1" x14ac:dyDescent="0.25">
      <c r="B7" s="47" t="s">
        <v>57</v>
      </c>
      <c r="C7" s="47" t="s">
        <v>58</v>
      </c>
      <c r="D7" s="47" t="s">
        <v>98</v>
      </c>
    </row>
    <row r="8" spans="1:10" ht="13.5" thickBot="1" x14ac:dyDescent="0.25">
      <c r="B8" s="41" t="s">
        <v>68</v>
      </c>
      <c r="C8" s="41" t="s">
        <v>69</v>
      </c>
      <c r="D8" s="44">
        <v>404.16666666666669</v>
      </c>
    </row>
    <row r="10" spans="1:10" ht="13.5" thickBot="1" x14ac:dyDescent="0.25"/>
    <row r="11" spans="1:10" x14ac:dyDescent="0.2">
      <c r="B11" s="46"/>
      <c r="C11" s="46" t="s">
        <v>111</v>
      </c>
      <c r="D11" s="46"/>
      <c r="F11" s="46" t="s">
        <v>112</v>
      </c>
      <c r="G11" s="46" t="s">
        <v>101</v>
      </c>
      <c r="I11" s="46" t="s">
        <v>115</v>
      </c>
      <c r="J11" s="46" t="s">
        <v>101</v>
      </c>
    </row>
    <row r="12" spans="1:10" ht="13.5" thickBot="1" x14ac:dyDescent="0.25">
      <c r="B12" s="47" t="s">
        <v>57</v>
      </c>
      <c r="C12" s="47" t="s">
        <v>58</v>
      </c>
      <c r="D12" s="47" t="s">
        <v>98</v>
      </c>
      <c r="F12" s="47" t="s">
        <v>113</v>
      </c>
      <c r="G12" s="47" t="s">
        <v>114</v>
      </c>
      <c r="I12" s="47" t="s">
        <v>113</v>
      </c>
      <c r="J12" s="47" t="s">
        <v>114</v>
      </c>
    </row>
    <row r="13" spans="1:10" x14ac:dyDescent="0.2">
      <c r="B13" s="43" t="s">
        <v>70</v>
      </c>
      <c r="C13" s="43" t="s">
        <v>71</v>
      </c>
      <c r="D13" s="45">
        <v>9.1666666666666679</v>
      </c>
      <c r="F13" s="43" t="s">
        <v>116</v>
      </c>
      <c r="G13" s="43" t="s">
        <v>116</v>
      </c>
      <c r="I13" s="43" t="s">
        <v>116</v>
      </c>
      <c r="J13" s="43" t="s">
        <v>116</v>
      </c>
    </row>
    <row r="14" spans="1:10" x14ac:dyDescent="0.2">
      <c r="B14" s="43" t="s">
        <v>72</v>
      </c>
      <c r="C14" s="43" t="s">
        <v>73</v>
      </c>
      <c r="D14" s="45">
        <v>8.3333333333333321</v>
      </c>
      <c r="F14" s="43" t="s">
        <v>116</v>
      </c>
      <c r="G14" s="43" t="s">
        <v>116</v>
      </c>
      <c r="I14" s="43" t="s">
        <v>116</v>
      </c>
      <c r="J14" s="43" t="s">
        <v>116</v>
      </c>
    </row>
    <row r="15" spans="1:10" x14ac:dyDescent="0.2">
      <c r="B15" s="43" t="s">
        <v>74</v>
      </c>
      <c r="C15" s="43" t="s">
        <v>75</v>
      </c>
      <c r="D15" s="45">
        <v>0</v>
      </c>
      <c r="F15" s="43" t="s">
        <v>116</v>
      </c>
      <c r="G15" s="43" t="s">
        <v>116</v>
      </c>
      <c r="I15" s="43" t="s">
        <v>116</v>
      </c>
      <c r="J15" s="43" t="s">
        <v>116</v>
      </c>
    </row>
    <row r="16" spans="1:10" ht="13.5" thickBot="1" x14ac:dyDescent="0.25">
      <c r="B16" s="41" t="s">
        <v>76</v>
      </c>
      <c r="C16" s="41" t="s">
        <v>77</v>
      </c>
      <c r="D16" s="44">
        <v>12.5</v>
      </c>
      <c r="F16" s="41" t="s">
        <v>116</v>
      </c>
      <c r="G16" s="41" t="s">
        <v>116</v>
      </c>
      <c r="I16" s="41" t="s">
        <v>116</v>
      </c>
      <c r="J16" s="41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opLeftCell="A18" workbookViewId="0">
      <selection activeCell="A36" sqref="A36"/>
    </sheetView>
  </sheetViews>
  <sheetFormatPr defaultRowHeight="12.75" x14ac:dyDescent="0.2"/>
  <cols>
    <col min="1" max="1" width="2.28515625" customWidth="1"/>
    <col min="2" max="2" width="18.140625" customWidth="1"/>
    <col min="3" max="3" width="19.7109375" customWidth="1"/>
    <col min="4" max="4" width="17.42578125" bestFit="1" customWidth="1"/>
    <col min="5" max="5" width="14" bestFit="1" customWidth="1"/>
    <col min="6" max="6" width="13.140625" customWidth="1"/>
    <col min="7" max="7" width="10.7109375" bestFit="1" customWidth="1"/>
  </cols>
  <sheetData>
    <row r="1" spans="1:5" x14ac:dyDescent="0.2">
      <c r="A1" s="40" t="s">
        <v>45</v>
      </c>
    </row>
    <row r="2" spans="1:5" x14ac:dyDescent="0.2">
      <c r="A2" s="40" t="s">
        <v>46</v>
      </c>
    </row>
    <row r="3" spans="1:5" x14ac:dyDescent="0.2">
      <c r="A3" s="40" t="s">
        <v>117</v>
      </c>
    </row>
    <row r="4" spans="1:5" x14ac:dyDescent="0.2">
      <c r="A4" s="40" t="s">
        <v>48</v>
      </c>
    </row>
    <row r="5" spans="1:5" x14ac:dyDescent="0.2">
      <c r="A5" s="40" t="s">
        <v>49</v>
      </c>
    </row>
    <row r="6" spans="1:5" x14ac:dyDescent="0.2">
      <c r="A6" s="40"/>
      <c r="B6" t="s">
        <v>50</v>
      </c>
    </row>
    <row r="7" spans="1:5" x14ac:dyDescent="0.2">
      <c r="A7" s="40"/>
      <c r="B7" t="s">
        <v>118</v>
      </c>
    </row>
    <row r="8" spans="1:5" x14ac:dyDescent="0.2">
      <c r="A8" s="40"/>
      <c r="B8" t="s">
        <v>119</v>
      </c>
    </row>
    <row r="9" spans="1:5" x14ac:dyDescent="0.2">
      <c r="A9" s="40" t="s">
        <v>53</v>
      </c>
    </row>
    <row r="10" spans="1:5" x14ac:dyDescent="0.2">
      <c r="B10" t="s">
        <v>54</v>
      </c>
    </row>
    <row r="11" spans="1:5" x14ac:dyDescent="0.2">
      <c r="B11" t="s">
        <v>120</v>
      </c>
    </row>
    <row r="14" spans="1:5" ht="13.5" thickBot="1" x14ac:dyDescent="0.25">
      <c r="A14" t="s">
        <v>56</v>
      </c>
    </row>
    <row r="15" spans="1:5" ht="13.5" thickBot="1" x14ac:dyDescent="0.25">
      <c r="B15" s="42" t="s">
        <v>57</v>
      </c>
      <c r="C15" s="42" t="s">
        <v>58</v>
      </c>
      <c r="D15" s="42" t="s">
        <v>59</v>
      </c>
      <c r="E15" s="42" t="s">
        <v>60</v>
      </c>
    </row>
    <row r="16" spans="1:5" ht="13.5" thickBot="1" x14ac:dyDescent="0.25">
      <c r="B16" s="41" t="s">
        <v>68</v>
      </c>
      <c r="C16" s="41" t="s">
        <v>69</v>
      </c>
      <c r="D16" s="44">
        <v>390</v>
      </c>
      <c r="E16" s="44">
        <v>400</v>
      </c>
    </row>
    <row r="19" spans="1:7" ht="13.5" thickBot="1" x14ac:dyDescent="0.25">
      <c r="A19" t="s">
        <v>61</v>
      </c>
    </row>
    <row r="20" spans="1:7" ht="13.5" thickBot="1" x14ac:dyDescent="0.25">
      <c r="B20" s="42" t="s">
        <v>57</v>
      </c>
      <c r="C20" s="42" t="s">
        <v>58</v>
      </c>
      <c r="D20" s="42" t="s">
        <v>59</v>
      </c>
      <c r="E20" s="42" t="s">
        <v>60</v>
      </c>
      <c r="F20" s="42" t="s">
        <v>62</v>
      </c>
    </row>
    <row r="21" spans="1:7" x14ac:dyDescent="0.2">
      <c r="B21" s="43" t="s">
        <v>70</v>
      </c>
      <c r="C21" s="43" t="s">
        <v>71</v>
      </c>
      <c r="D21" s="45">
        <v>9</v>
      </c>
      <c r="E21" s="45">
        <v>10</v>
      </c>
      <c r="F21" s="43" t="s">
        <v>62</v>
      </c>
    </row>
    <row r="22" spans="1:7" x14ac:dyDescent="0.2">
      <c r="B22" s="43" t="s">
        <v>72</v>
      </c>
      <c r="C22" s="43" t="s">
        <v>73</v>
      </c>
      <c r="D22" s="45">
        <v>8</v>
      </c>
      <c r="E22" s="45">
        <v>8</v>
      </c>
      <c r="F22" s="43" t="s">
        <v>62</v>
      </c>
    </row>
    <row r="23" spans="1:7" x14ac:dyDescent="0.2">
      <c r="B23" s="43" t="s">
        <v>74</v>
      </c>
      <c r="C23" s="43" t="s">
        <v>75</v>
      </c>
      <c r="D23" s="45">
        <v>0</v>
      </c>
      <c r="E23" s="45">
        <v>0</v>
      </c>
      <c r="F23" s="43" t="s">
        <v>62</v>
      </c>
    </row>
    <row r="24" spans="1:7" ht="13.5" thickBot="1" x14ac:dyDescent="0.25">
      <c r="B24" s="41" t="s">
        <v>76</v>
      </c>
      <c r="C24" s="41" t="s">
        <v>77</v>
      </c>
      <c r="D24" s="44">
        <v>12</v>
      </c>
      <c r="E24" s="44">
        <v>12</v>
      </c>
      <c r="F24" s="41" t="s">
        <v>62</v>
      </c>
    </row>
    <row r="27" spans="1:7" ht="13.5" thickBot="1" x14ac:dyDescent="0.25">
      <c r="A27" t="s">
        <v>63</v>
      </c>
    </row>
    <row r="28" spans="1:7" ht="13.5" thickBot="1" x14ac:dyDescent="0.25">
      <c r="B28" s="42" t="s">
        <v>57</v>
      </c>
      <c r="C28" s="42" t="s">
        <v>58</v>
      </c>
      <c r="D28" s="42" t="s">
        <v>64</v>
      </c>
      <c r="E28" s="42" t="s">
        <v>65</v>
      </c>
      <c r="F28" s="42" t="s">
        <v>66</v>
      </c>
      <c r="G28" s="42" t="s">
        <v>67</v>
      </c>
    </row>
    <row r="29" spans="1:7" x14ac:dyDescent="0.2">
      <c r="B29" s="43" t="s">
        <v>78</v>
      </c>
      <c r="C29" s="43" t="s">
        <v>79</v>
      </c>
      <c r="D29" s="45">
        <v>56</v>
      </c>
      <c r="E29" s="43" t="s">
        <v>80</v>
      </c>
      <c r="F29" s="43" t="s">
        <v>81</v>
      </c>
      <c r="G29" s="43">
        <v>24</v>
      </c>
    </row>
    <row r="30" spans="1:7" x14ac:dyDescent="0.2">
      <c r="B30" s="43" t="s">
        <v>82</v>
      </c>
      <c r="C30" s="43" t="s">
        <v>83</v>
      </c>
      <c r="D30" s="45">
        <v>60</v>
      </c>
      <c r="E30" s="43" t="s">
        <v>84</v>
      </c>
      <c r="F30" s="43" t="s">
        <v>85</v>
      </c>
      <c r="G30" s="43">
        <v>0</v>
      </c>
    </row>
    <row r="31" spans="1:7" x14ac:dyDescent="0.2">
      <c r="B31" s="43" t="s">
        <v>86</v>
      </c>
      <c r="C31" s="43" t="s">
        <v>87</v>
      </c>
      <c r="D31" s="45">
        <v>120</v>
      </c>
      <c r="E31" s="43" t="s">
        <v>88</v>
      </c>
      <c r="F31" s="43" t="s">
        <v>85</v>
      </c>
      <c r="G31" s="43">
        <v>0</v>
      </c>
    </row>
    <row r="32" spans="1:7" x14ac:dyDescent="0.2">
      <c r="B32" s="43" t="s">
        <v>89</v>
      </c>
      <c r="C32" s="43" t="s">
        <v>90</v>
      </c>
      <c r="D32" s="45">
        <v>36</v>
      </c>
      <c r="E32" s="43" t="s">
        <v>91</v>
      </c>
      <c r="F32" s="43" t="s">
        <v>81</v>
      </c>
      <c r="G32" s="43">
        <v>24</v>
      </c>
    </row>
    <row r="33" spans="2:7" x14ac:dyDescent="0.2">
      <c r="B33" s="43" t="s">
        <v>92</v>
      </c>
      <c r="C33" s="43" t="s">
        <v>93</v>
      </c>
      <c r="D33" s="45">
        <v>72</v>
      </c>
      <c r="E33" s="43" t="s">
        <v>94</v>
      </c>
      <c r="F33" s="43" t="s">
        <v>81</v>
      </c>
      <c r="G33" s="43">
        <v>3</v>
      </c>
    </row>
    <row r="34" spans="2:7" ht="13.5" thickBot="1" x14ac:dyDescent="0.25">
      <c r="B34" s="41" t="s">
        <v>95</v>
      </c>
      <c r="C34" s="41"/>
      <c r="D34" s="41"/>
      <c r="E34" s="41"/>
      <c r="F34" s="41"/>
      <c r="G34" s="4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zoomScaleNormal="100" workbookViewId="0">
      <selection activeCell="F25" sqref="F25"/>
    </sheetView>
  </sheetViews>
  <sheetFormatPr defaultRowHeight="12.75" x14ac:dyDescent="0.2"/>
  <cols>
    <col min="2" max="2" width="21.85546875" bestFit="1" customWidth="1"/>
    <col min="3" max="3" width="23.5703125" bestFit="1" customWidth="1"/>
    <col min="4" max="4" width="21.42578125" bestFit="1" customWidth="1"/>
    <col min="5" max="5" width="16.28515625" bestFit="1" customWidth="1"/>
    <col min="6" max="6" width="22.42578125" bestFit="1" customWidth="1"/>
    <col min="7" max="7" width="16" bestFit="1" customWidth="1"/>
    <col min="8" max="8" width="11.5703125" customWidth="1"/>
    <col min="9" max="9" width="3.7109375" bestFit="1" customWidth="1"/>
  </cols>
  <sheetData>
    <row r="1" spans="2:8" x14ac:dyDescent="0.2">
      <c r="F1" s="16" t="s">
        <v>20</v>
      </c>
    </row>
    <row r="2" spans="2:8" x14ac:dyDescent="0.2">
      <c r="C2" t="str">
        <f>DATA!C2</f>
        <v>FIRM</v>
      </c>
      <c r="F2" s="19" t="s">
        <v>21</v>
      </c>
    </row>
    <row r="3" spans="2:8" x14ac:dyDescent="0.2">
      <c r="C3" t="str">
        <f>DATA!C3</f>
        <v>standard</v>
      </c>
      <c r="D3" t="str">
        <f>DATA!D3</f>
        <v>deluxe</v>
      </c>
      <c r="F3" s="24" t="s">
        <v>22</v>
      </c>
    </row>
    <row r="4" spans="2:8" x14ac:dyDescent="0.2">
      <c r="F4" s="26" t="s">
        <v>23</v>
      </c>
    </row>
    <row r="5" spans="2:8" x14ac:dyDescent="0.2">
      <c r="B5" t="str">
        <f>DATA!B5</f>
        <v>unitary profit</v>
      </c>
      <c r="C5" s="17">
        <f>DATA!C5</f>
        <v>10</v>
      </c>
      <c r="D5" s="17">
        <f>DATA!D5</f>
        <v>15</v>
      </c>
      <c r="F5" s="28" t="s">
        <v>24</v>
      </c>
    </row>
    <row r="6" spans="2:8" x14ac:dyDescent="0.2">
      <c r="B6" t="str">
        <f>DATA!B6</f>
        <v>raw material for unit</v>
      </c>
      <c r="C6" s="17">
        <f>DATA!C6</f>
        <v>4</v>
      </c>
      <c r="D6" s="17">
        <f>DATA!D6</f>
        <v>4</v>
      </c>
    </row>
    <row r="8" spans="2:8" x14ac:dyDescent="0.2">
      <c r="B8" t="str">
        <f>DATA!B8</f>
        <v>raw material availability</v>
      </c>
      <c r="C8" s="17">
        <f>DATA!C8</f>
        <v>120</v>
      </c>
      <c r="D8" s="17">
        <f>DATA!D8</f>
        <v>0</v>
      </c>
      <c r="E8" s="17">
        <f>DATA!E8</f>
        <v>0</v>
      </c>
    </row>
    <row r="10" spans="2:8" x14ac:dyDescent="0.2">
      <c r="C10" t="str">
        <f>DATA!C10</f>
        <v>FACTORIES</v>
      </c>
    </row>
    <row r="11" spans="2:8" x14ac:dyDescent="0.2">
      <c r="C11" t="str">
        <f>DATA!C11</f>
        <v>FACTORY A</v>
      </c>
      <c r="F11" t="str">
        <f>DATA!F11</f>
        <v>FACTORY B</v>
      </c>
    </row>
    <row r="12" spans="2:8" s="29" customFormat="1" ht="30.75" customHeight="1" x14ac:dyDescent="0.2">
      <c r="C12" s="29" t="str">
        <f>DATA!C12</f>
        <v>standard</v>
      </c>
      <c r="D12" s="29" t="str">
        <f>DATA!D12</f>
        <v xml:space="preserve"> deluxe</v>
      </c>
      <c r="E12" s="29" t="str">
        <f>DATA!E12</f>
        <v>available time</v>
      </c>
      <c r="F12" s="29" t="str">
        <f>DATA!F12</f>
        <v xml:space="preserve"> standard</v>
      </c>
      <c r="G12" s="29" t="str">
        <f>DATA!G12</f>
        <v>deluxe</v>
      </c>
      <c r="H12" s="29" t="str">
        <f>DATA!H12</f>
        <v>available time</v>
      </c>
    </row>
    <row r="14" spans="2:8" x14ac:dyDescent="0.2">
      <c r="B14" t="str">
        <f>DATA!B14</f>
        <v>time for unit grinding</v>
      </c>
      <c r="C14" s="17">
        <f>DATA!C14</f>
        <v>4</v>
      </c>
      <c r="D14" s="17">
        <f>DATA!D14</f>
        <v>2</v>
      </c>
      <c r="E14" s="17">
        <f>DATA!E14</f>
        <v>80</v>
      </c>
      <c r="F14" s="17">
        <f>DATA!F14</f>
        <v>5</v>
      </c>
      <c r="G14" s="17">
        <f>DATA!G14</f>
        <v>3</v>
      </c>
      <c r="H14" s="17">
        <f>DATA!H14</f>
        <v>60</v>
      </c>
    </row>
    <row r="15" spans="2:8" x14ac:dyDescent="0.2">
      <c r="B15" t="str">
        <f>DATA!B15</f>
        <v>time for unit polishing</v>
      </c>
      <c r="C15" s="17">
        <f>DATA!C15</f>
        <v>2</v>
      </c>
      <c r="D15" s="17">
        <f>DATA!D15</f>
        <v>5</v>
      </c>
      <c r="E15" s="17">
        <f>DATA!E15</f>
        <v>60</v>
      </c>
      <c r="F15" s="17">
        <f>DATA!F15</f>
        <v>5</v>
      </c>
      <c r="G15" s="17">
        <f>DATA!G15</f>
        <v>6</v>
      </c>
      <c r="H15" s="17">
        <f>DATA!H15</f>
        <v>75</v>
      </c>
    </row>
    <row r="18" spans="2:9" ht="20.25" x14ac:dyDescent="0.3">
      <c r="B18" s="33" t="s">
        <v>21</v>
      </c>
      <c r="C18" s="18" t="s">
        <v>1</v>
      </c>
      <c r="D18" s="18" t="s">
        <v>2</v>
      </c>
    </row>
    <row r="19" spans="2:9" ht="20.25" x14ac:dyDescent="0.3">
      <c r="B19" s="18" t="s">
        <v>30</v>
      </c>
      <c r="C19" s="39">
        <v>10</v>
      </c>
      <c r="D19" s="39">
        <v>8</v>
      </c>
    </row>
    <row r="20" spans="2:9" ht="20.25" x14ac:dyDescent="0.3">
      <c r="B20" s="18" t="s">
        <v>31</v>
      </c>
      <c r="C20" s="39">
        <v>0</v>
      </c>
      <c r="D20" s="39">
        <v>12</v>
      </c>
    </row>
    <row r="21" spans="2:9" s="30" customFormat="1" ht="20.25" x14ac:dyDescent="0.3">
      <c r="B21" s="34" t="s">
        <v>37</v>
      </c>
      <c r="C21" s="18" t="s">
        <v>30</v>
      </c>
      <c r="G21" s="18" t="s">
        <v>31</v>
      </c>
    </row>
    <row r="22" spans="2:9" x14ac:dyDescent="0.2">
      <c r="B22" s="18" t="s">
        <v>39</v>
      </c>
      <c r="C22" s="23">
        <f>SUMPRODUCT(C14:D14,C$19:D$19)</f>
        <v>56</v>
      </c>
      <c r="D22" s="22" t="s">
        <v>7</v>
      </c>
      <c r="E22" s="21">
        <f>E14</f>
        <v>80</v>
      </c>
      <c r="F22" s="18" t="s">
        <v>39</v>
      </c>
      <c r="G22" s="18">
        <f>SUMPRODUCT(F14:G14,$C20:$D20)</f>
        <v>36</v>
      </c>
      <c r="H22" s="21" t="s">
        <v>7</v>
      </c>
      <c r="I22" s="21">
        <f>H14</f>
        <v>60</v>
      </c>
    </row>
    <row r="23" spans="2:9" x14ac:dyDescent="0.2">
      <c r="B23" s="18" t="s">
        <v>38</v>
      </c>
      <c r="C23" s="23">
        <f>SUMPRODUCT(C15:D15,C$19:D$19)</f>
        <v>60</v>
      </c>
      <c r="D23" s="22" t="s">
        <v>7</v>
      </c>
      <c r="E23" s="21">
        <f>E15</f>
        <v>60</v>
      </c>
      <c r="F23" s="18" t="s">
        <v>38</v>
      </c>
      <c r="G23" s="18">
        <f>SUMPRODUCT(F15:G15,$C20:$D20)</f>
        <v>72</v>
      </c>
      <c r="H23" s="21" t="s">
        <v>7</v>
      </c>
      <c r="I23" s="21">
        <f>H15</f>
        <v>75</v>
      </c>
    </row>
    <row r="24" spans="2:9" ht="13.5" thickBot="1" x14ac:dyDescent="0.25">
      <c r="B24" s="18"/>
      <c r="C24" s="38" t="s">
        <v>25</v>
      </c>
      <c r="D24" s="22"/>
      <c r="E24" s="21"/>
      <c r="F24" s="18"/>
      <c r="G24" s="18"/>
      <c r="H24" s="21"/>
      <c r="I24" s="21"/>
    </row>
    <row r="25" spans="2:9" ht="14.25" thickTop="1" thickBot="1" x14ac:dyDescent="0.25">
      <c r="B25" s="18" t="s">
        <v>40</v>
      </c>
      <c r="C25" s="23">
        <f>SUM(G26:G27)</f>
        <v>120</v>
      </c>
      <c r="D25" s="22" t="s">
        <v>7</v>
      </c>
      <c r="E25" s="21">
        <f>C8</f>
        <v>120</v>
      </c>
      <c r="F25" s="68" t="str">
        <f>IF(C25&gt;E25,"NON AMMISSIBILE"," ")</f>
        <v xml:space="preserve"> </v>
      </c>
      <c r="G25" s="18" t="s">
        <v>44</v>
      </c>
    </row>
    <row r="26" spans="2:9" ht="18.75" thickTop="1" x14ac:dyDescent="0.25">
      <c r="F26" s="18" t="s">
        <v>30</v>
      </c>
      <c r="G26" s="37">
        <f>SUMPRODUCT(C19:D19,C$6:D$6)</f>
        <v>72</v>
      </c>
    </row>
    <row r="27" spans="2:9" ht="20.25" x14ac:dyDescent="0.3">
      <c r="B27" s="35" t="s">
        <v>42</v>
      </c>
      <c r="C27" s="18" t="s">
        <v>41</v>
      </c>
      <c r="F27" s="18" t="s">
        <v>31</v>
      </c>
      <c r="G27" s="37">
        <f>SUMPRODUCT(C20:D20,C$6:D$6)</f>
        <v>48</v>
      </c>
    </row>
    <row r="28" spans="2:9" x14ac:dyDescent="0.2">
      <c r="C28" s="25">
        <f>SUMPRODUCT(C5:D5,C19:D19)</f>
        <v>220</v>
      </c>
      <c r="D28" s="18" t="s">
        <v>30</v>
      </c>
    </row>
    <row r="29" spans="2:9" x14ac:dyDescent="0.2">
      <c r="C29" s="25">
        <f>SUMPRODUCT(C5:D5,C20:D20)</f>
        <v>180</v>
      </c>
      <c r="D29" s="18" t="s">
        <v>31</v>
      </c>
    </row>
    <row r="30" spans="2:9" ht="23.25" x14ac:dyDescent="0.35">
      <c r="B30" s="18" t="s">
        <v>43</v>
      </c>
      <c r="C30" s="36">
        <f>C28+C29</f>
        <v>400</v>
      </c>
      <c r="D30" s="18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DATA</vt:lpstr>
      <vt:lpstr>factory A</vt:lpstr>
      <vt:lpstr>factory B</vt:lpstr>
      <vt:lpstr>Rapporto valori 1</vt:lpstr>
      <vt:lpstr>Rapporto sensibilità 1</vt:lpstr>
      <vt:lpstr>Rapporto limiti 1</vt:lpstr>
      <vt:lpstr>Rapporto valori 2</vt:lpstr>
      <vt:lpstr>overall FIRM</vt:lpstr>
    </vt:vector>
  </TitlesOfParts>
  <Company>Sapienza Univesrita' di Roma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PL/PLI multi impianto</dc:title>
  <dc:creator>L. Palagi</dc:creator>
  <cp:lastModifiedBy>penelope</cp:lastModifiedBy>
  <dcterms:created xsi:type="dcterms:W3CDTF">2003-09-25T09:34:58Z</dcterms:created>
  <dcterms:modified xsi:type="dcterms:W3CDTF">2016-10-21T13:54:43Z</dcterms:modified>
</cp:coreProperties>
</file>